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7\7.TRANSPARENCIA\1.MUNICIPAL\PT-4TO-TRIM-2017\4TO-TRIM-2017\4TO-TRIM-2017-EXCEL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G70" i="1" s="1"/>
  <c r="E70" i="1"/>
  <c r="D70" i="1"/>
  <c r="C70" i="1"/>
  <c r="B70" i="1"/>
  <c r="G69" i="1"/>
  <c r="G68" i="1"/>
  <c r="G67" i="1"/>
  <c r="G63" i="1"/>
  <c r="F62" i="1"/>
  <c r="G62" i="1" s="1"/>
  <c r="E62" i="1"/>
  <c r="D62" i="1"/>
  <c r="C62" i="1"/>
  <c r="B62" i="1"/>
  <c r="G59" i="1"/>
  <c r="G58" i="1"/>
  <c r="G57" i="1"/>
  <c r="G56" i="1"/>
  <c r="F55" i="1"/>
  <c r="G55" i="1" s="1"/>
  <c r="E55" i="1"/>
  <c r="D55" i="1"/>
  <c r="C55" i="1"/>
  <c r="B55" i="1"/>
  <c r="G54" i="1"/>
  <c r="G53" i="1"/>
  <c r="F53" i="1"/>
  <c r="E53" i="1"/>
  <c r="C53" i="1"/>
  <c r="G52" i="1"/>
  <c r="G51" i="1"/>
  <c r="F50" i="1"/>
  <c r="G50" i="1" s="1"/>
  <c r="E50" i="1"/>
  <c r="D50" i="1"/>
  <c r="C50" i="1"/>
  <c r="B50" i="1"/>
  <c r="G49" i="1"/>
  <c r="G48" i="1"/>
  <c r="G47" i="1"/>
  <c r="G46" i="1"/>
  <c r="G45" i="1"/>
  <c r="F45" i="1"/>
  <c r="E45" i="1"/>
  <c r="C45" i="1"/>
  <c r="G44" i="1"/>
  <c r="F44" i="1"/>
  <c r="E44" i="1"/>
  <c r="C44" i="1"/>
  <c r="C41" i="1" s="1"/>
  <c r="C60" i="1" s="1"/>
  <c r="G43" i="1"/>
  <c r="G42" i="1"/>
  <c r="F41" i="1"/>
  <c r="G41" i="1" s="1"/>
  <c r="E41" i="1"/>
  <c r="E60" i="1" s="1"/>
  <c r="D41" i="1"/>
  <c r="D60" i="1" s="1"/>
  <c r="B41" i="1"/>
  <c r="B60" i="1" s="1"/>
  <c r="G36" i="1"/>
  <c r="G35" i="1"/>
  <c r="F34" i="1"/>
  <c r="G34" i="1" s="1"/>
  <c r="E34" i="1"/>
  <c r="D34" i="1"/>
  <c r="C34" i="1"/>
  <c r="B34" i="1"/>
  <c r="G33" i="1"/>
  <c r="F32" i="1"/>
  <c r="E32" i="1"/>
  <c r="D32" i="1"/>
  <c r="C32" i="1"/>
  <c r="B32" i="1"/>
  <c r="G32" i="1" s="1"/>
  <c r="G31" i="1"/>
  <c r="G30" i="1"/>
  <c r="G29" i="1"/>
  <c r="G28" i="1"/>
  <c r="G27" i="1"/>
  <c r="G26" i="1"/>
  <c r="F25" i="1"/>
  <c r="F37" i="1" s="1"/>
  <c r="E25" i="1"/>
  <c r="E37" i="1" s="1"/>
  <c r="E65" i="1" s="1"/>
  <c r="D25" i="1"/>
  <c r="D37" i="1" s="1"/>
  <c r="D65" i="1" s="1"/>
  <c r="C25" i="1"/>
  <c r="C37" i="1" s="1"/>
  <c r="C65" i="1" s="1"/>
  <c r="B25" i="1"/>
  <c r="B37" i="1" s="1"/>
  <c r="B65" i="1" s="1"/>
  <c r="G24" i="1"/>
  <c r="G23" i="1"/>
  <c r="G22" i="1"/>
  <c r="G21" i="1"/>
  <c r="G20" i="1"/>
  <c r="G19" i="1"/>
  <c r="G18" i="1"/>
  <c r="G17" i="1"/>
  <c r="G16" i="1"/>
  <c r="G15" i="1"/>
  <c r="G14" i="1"/>
  <c r="F13" i="1"/>
  <c r="G13" i="1" s="1"/>
  <c r="E13" i="1"/>
  <c r="D13" i="1"/>
  <c r="C13" i="1"/>
  <c r="B13" i="1"/>
  <c r="G12" i="1"/>
  <c r="G11" i="1"/>
  <c r="F10" i="1"/>
  <c r="G10" i="1" s="1"/>
  <c r="E10" i="1"/>
  <c r="G9" i="1"/>
  <c r="G8" i="1"/>
  <c r="G7" i="1"/>
  <c r="G6" i="1"/>
  <c r="F65" i="1" l="1"/>
  <c r="G65" i="1" s="1"/>
  <c r="G37" i="1"/>
  <c r="F60" i="1"/>
  <c r="G60" i="1" s="1"/>
  <c r="G2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<sst xmlns="http://schemas.openxmlformats.org/spreadsheetml/2006/main" count="72" uniqueCount="72">
  <si>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</si>
  <si>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</si>
  <si>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</si>
  <si>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</si>
  <si>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</si>
  <si>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</si>
  <si>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</si>
  <si>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</si>
  <si>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</si>
  <si>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</si>
  <si>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</si>
  <si>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</si>
  <si>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</si>
  <si>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</si>
  <si>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</si>
  <si>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</si>
  <si>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</si>
  <si>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</si>
  <si>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</si>
  <si>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</si>
  <si>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</si>
  <si>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</si>
  <si>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</si>
  <si>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</si>
  <si>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</si>
  <si>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</si>
  <si>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</si>
  <si>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</si>
  <si>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</si>
  <si>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</si>
  <si>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</si>
  <si>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</si>
  <si>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</si>
  <si>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</si>
  <si>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</si>
  <si>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</si>
  <si>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</si>
  <si>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</si>
  <si>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</si>
  <si>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</si>
  <si>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</si>
  <si>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</si>
  <si>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</si>
  <si>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</si>
  <si>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</si>
  <si>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</si>
  <si>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</si>
  <si>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</si>
  <si>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</si>
  <si>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</si>
  <si>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</si>
  <si>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</si>
  <si>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</si>
  <si>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</si>
  <si>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</si>
  <si>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</si>
  <si>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</si>
  <si>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</si>
  <si>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</si>
  <si>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</si>
  <si>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</si>
  <si>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</si>
  <si>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</si>
  <si>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</si>
  <si>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</si>
  <si>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</si>
  <si>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</si>
  <si>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</si>
  <si>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</si>
  <si>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</si>
  <si>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</si>
  <si>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MUNICIPIO DE COMONFORT, GUANAJUATO
Estado Analítico de Ingresos Detallado - LDF
Del 1 de Enero al 31 de Diciembre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</si>
</sst>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justify" vertical="center"/>
    </xf>
    <xf numFmtId="4" fontId="1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4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2"/>
    </xf>
    <xf numFmtId="0" fontId="1" fillId="0" borderId="6" xfId="0" applyFont="1" applyBorder="1" applyAlignment="1">
      <alignment horizontal="justify" vertical="center"/>
    </xf>
    <xf numFmtId="0" fontId="1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justify" vertical="center"/>
    </xf>
    <xf numFmtId="4" fontId="1" fillId="0" borderId="5" xfId="0" applyNumberFormat="1" applyFont="1" applyBorder="1" applyAlignment="1">
      <alignment vertical="center"/>
    </xf>
    <xf numFmtId="0" fontId="1" fillId="0" borderId="0" xfId="1" applyProtection="1">
      <protection locked="0"/>
    </xf>
    <xf numFmtId="0" fontId="1" fillId="0" borderId="0" xfId="1"/>
    <xf numFmtId="0" fontId="2" fillId="0" borderId="0" xfId="1" applyFont="1"/>
    <xf numFmtId="0" fontId="3" fillId="3" borderId="0" xfId="0" applyFont="1" applyFill="1" applyBorder="1" applyAlignment="1">
      <alignment horizontal="center" vertical="center"/>
    </xf>
    <xf numFmtId="0" fontId="1" fillId="3" borderId="4" xfId="0" applyFont="1" applyFill="1" applyBorder="1"/>
    <xf numFmtId="0" fontId="3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1352550</xdr:colOff>
      <xdr:row>0</xdr:row>
      <xdr:rowOff>752476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295400" cy="6953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66674</xdr:rowOff>
    </xdr:from>
    <xdr:to>
      <xdr:col>6</xdr:col>
      <xdr:colOff>895349</xdr:colOff>
      <xdr:row>0</xdr:row>
      <xdr:rowOff>723899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66674"/>
          <a:ext cx="135254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4"/>
  </cols>
  <sheetData>
    <row r="1" spans="1:2" x14ac:dyDescent="0.2">
      <c r="A1" s="13"/>
      <c r="B1" s="13"/>
    </row>
    <row r="2020" spans="1:1" x14ac:dyDescent="0.2">
      <c r="A2020" s="15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view="pageBreakPreview" zoomScaleNormal="82" zoomScaleSheetLayoutView="100" workbookViewId="0">
      <selection sqref="A1:G1"/>
    </sheetView>
  </sheetViews>
  <sheetFormatPr baseColWidth="10" defaultRowHeight="11.25" x14ac:dyDescent="0.2"/>
  <cols>
    <col min="1" max="1" width="40.1640625" style="1" customWidth="1"/>
    <col min="2" max="7" width="16.83203125" style="1" customWidth="1"/>
    <col min="8" max="16384" width="12" style="1"/>
  </cols>
  <sheetData>
    <row r="1" spans="1:7" ht="60.75" customHeight="1" x14ac:dyDescent="0.2">
      <c r="A1" s="21" t="s">
        <v>71</v>
      </c>
      <c r="B1" s="22"/>
      <c r="C1" s="22"/>
      <c r="D1" s="22"/>
      <c r="E1" s="22"/>
      <c r="F1" s="22"/>
      <c r="G1" s="23"/>
    </row>
    <row r="2" spans="1:7" x14ac:dyDescent="0.2">
      <c r="A2" s="16"/>
      <c r="B2" s="24" t="s">
        <v>0</v>
      </c>
      <c r="C2" s="24"/>
      <c r="D2" s="24"/>
      <c r="E2" s="24"/>
      <c r="F2" s="24"/>
      <c r="G2" s="17"/>
    </row>
    <row r="3" spans="1:7" ht="22.5" x14ac:dyDescent="0.2">
      <c r="A3" s="18" t="s">
        <v>1</v>
      </c>
      <c r="B3" s="19" t="s">
        <v>2</v>
      </c>
      <c r="C3" s="20" t="s">
        <v>3</v>
      </c>
      <c r="D3" s="19" t="s">
        <v>4</v>
      </c>
      <c r="E3" s="19" t="s">
        <v>5</v>
      </c>
      <c r="F3" s="19" t="s">
        <v>6</v>
      </c>
      <c r="G3" s="18" t="s">
        <v>7</v>
      </c>
    </row>
    <row r="4" spans="1:7" ht="5.0999999999999996" customHeight="1" x14ac:dyDescent="0.2">
      <c r="A4" s="2"/>
      <c r="B4" s="3"/>
      <c r="C4" s="3"/>
      <c r="D4" s="3"/>
      <c r="E4" s="3"/>
      <c r="F4" s="3"/>
      <c r="G4" s="3"/>
    </row>
    <row r="5" spans="1:7" x14ac:dyDescent="0.2">
      <c r="A5" s="4" t="s">
        <v>8</v>
      </c>
      <c r="B5" s="5"/>
      <c r="C5" s="5"/>
      <c r="D5" s="5"/>
      <c r="E5" s="5"/>
      <c r="F5" s="5"/>
      <c r="G5" s="5"/>
    </row>
    <row r="6" spans="1:7" x14ac:dyDescent="0.2">
      <c r="A6" s="6" t="s">
        <v>9</v>
      </c>
      <c r="B6" s="25">
        <v>14076513.27</v>
      </c>
      <c r="C6" s="25">
        <v>1819497.6900000013</v>
      </c>
      <c r="D6" s="25">
        <v>15896010.960000001</v>
      </c>
      <c r="E6" s="25">
        <v>15896010.960000001</v>
      </c>
      <c r="F6" s="25">
        <v>15896010.960000001</v>
      </c>
      <c r="G6" s="25">
        <f>F6-B6</f>
        <v>1819497.6900000013</v>
      </c>
    </row>
    <row r="7" spans="1:7" x14ac:dyDescent="0.2">
      <c r="A7" s="6" t="s">
        <v>10</v>
      </c>
      <c r="B7" s="25"/>
      <c r="C7" s="25"/>
      <c r="D7" s="25"/>
      <c r="E7" s="25"/>
      <c r="F7" s="25"/>
      <c r="G7" s="25">
        <f t="shared" ref="G7:G37" si="0">F7-B7</f>
        <v>0</v>
      </c>
    </row>
    <row r="8" spans="1:7" x14ac:dyDescent="0.2">
      <c r="A8" s="6" t="s">
        <v>11</v>
      </c>
      <c r="B8" s="25"/>
      <c r="C8" s="25"/>
      <c r="D8" s="25"/>
      <c r="E8" s="25"/>
      <c r="F8" s="25"/>
      <c r="G8" s="25">
        <f t="shared" si="0"/>
        <v>0</v>
      </c>
    </row>
    <row r="9" spans="1:7" x14ac:dyDescent="0.2">
      <c r="A9" s="6" t="s">
        <v>12</v>
      </c>
      <c r="B9" s="25">
        <v>7402574.2300000004</v>
      </c>
      <c r="C9" s="25">
        <v>4518448.59</v>
      </c>
      <c r="D9" s="25">
        <v>11921022.82</v>
      </c>
      <c r="E9" s="25">
        <v>12382737.01</v>
      </c>
      <c r="F9" s="25">
        <v>12382737.01</v>
      </c>
      <c r="G9" s="25">
        <f t="shared" si="0"/>
        <v>4980162.7799999993</v>
      </c>
    </row>
    <row r="10" spans="1:7" x14ac:dyDescent="0.2">
      <c r="A10" s="6" t="s">
        <v>13</v>
      </c>
      <c r="B10" s="25">
        <v>757474.59</v>
      </c>
      <c r="C10" s="25">
        <v>602643.55999999994</v>
      </c>
      <c r="D10" s="25">
        <v>1360118.15</v>
      </c>
      <c r="E10" s="25">
        <f>1590724.07+38015.19</f>
        <v>1628739.26</v>
      </c>
      <c r="F10" s="25">
        <f>1590724.07+38015.19</f>
        <v>1628739.26</v>
      </c>
      <c r="G10" s="25">
        <f t="shared" si="0"/>
        <v>871264.67</v>
      </c>
    </row>
    <row r="11" spans="1:7" x14ac:dyDescent="0.2">
      <c r="A11" s="6" t="s">
        <v>14</v>
      </c>
      <c r="B11" s="25">
        <v>1981084.22</v>
      </c>
      <c r="C11" s="25">
        <v>221587.5399999998</v>
      </c>
      <c r="D11" s="25">
        <v>2202671.7599999998</v>
      </c>
      <c r="E11" s="25">
        <v>2226971.7599999998</v>
      </c>
      <c r="F11" s="25">
        <v>2226971.7599999998</v>
      </c>
      <c r="G11" s="25">
        <f t="shared" si="0"/>
        <v>245887.5399999998</v>
      </c>
    </row>
    <row r="12" spans="1:7" x14ac:dyDescent="0.2">
      <c r="A12" s="6" t="s">
        <v>15</v>
      </c>
      <c r="B12" s="25"/>
      <c r="C12" s="25"/>
      <c r="D12" s="25"/>
      <c r="E12" s="25"/>
      <c r="F12" s="25"/>
      <c r="G12" s="25">
        <f t="shared" si="0"/>
        <v>0</v>
      </c>
    </row>
    <row r="13" spans="1:7" x14ac:dyDescent="0.2">
      <c r="A13" s="6" t="s">
        <v>16</v>
      </c>
      <c r="B13" s="25">
        <f>SUM(B14:B24)</f>
        <v>80687034.600000009</v>
      </c>
      <c r="C13" s="25">
        <f t="shared" ref="C13:F13" si="1">SUM(C14:C24)</f>
        <v>5427622.8699999964</v>
      </c>
      <c r="D13" s="25">
        <f t="shared" si="1"/>
        <v>86114657.469999984</v>
      </c>
      <c r="E13" s="25">
        <f t="shared" si="1"/>
        <v>86114657.469999984</v>
      </c>
      <c r="F13" s="25">
        <f t="shared" si="1"/>
        <v>86114657.469999984</v>
      </c>
      <c r="G13" s="25">
        <f t="shared" si="0"/>
        <v>5427622.869999975</v>
      </c>
    </row>
    <row r="14" spans="1:7" x14ac:dyDescent="0.2">
      <c r="A14" s="7" t="s">
        <v>17</v>
      </c>
      <c r="B14" s="25">
        <v>48011722.340000004</v>
      </c>
      <c r="C14" s="25">
        <v>5166297.0899999961</v>
      </c>
      <c r="D14" s="25">
        <v>53178019.43</v>
      </c>
      <c r="E14" s="25">
        <v>53178019.43</v>
      </c>
      <c r="F14" s="25">
        <v>53178019.43</v>
      </c>
      <c r="G14" s="25">
        <f t="shared" si="0"/>
        <v>5166297.0899999961</v>
      </c>
    </row>
    <row r="15" spans="1:7" x14ac:dyDescent="0.2">
      <c r="A15" s="7" t="s">
        <v>18</v>
      </c>
      <c r="B15" s="25">
        <v>19857337.550000001</v>
      </c>
      <c r="C15" s="25">
        <v>1976310.4299999997</v>
      </c>
      <c r="D15" s="25">
        <v>21833647.98</v>
      </c>
      <c r="E15" s="25">
        <v>21833647.98</v>
      </c>
      <c r="F15" s="25">
        <v>21833647.98</v>
      </c>
      <c r="G15" s="25">
        <f t="shared" si="0"/>
        <v>1976310.4299999997</v>
      </c>
    </row>
    <row r="16" spans="1:7" x14ac:dyDescent="0.2">
      <c r="A16" s="7" t="s">
        <v>19</v>
      </c>
      <c r="B16" s="25">
        <v>2948543.3</v>
      </c>
      <c r="C16" s="25">
        <v>348190.80000000028</v>
      </c>
      <c r="D16" s="25">
        <v>3296734.1</v>
      </c>
      <c r="E16" s="25">
        <v>3296734.1</v>
      </c>
      <c r="F16" s="25">
        <v>3296734.1</v>
      </c>
      <c r="G16" s="25">
        <f t="shared" si="0"/>
        <v>348190.80000000028</v>
      </c>
    </row>
    <row r="17" spans="1:7" x14ac:dyDescent="0.2">
      <c r="A17" s="7" t="s">
        <v>20</v>
      </c>
      <c r="B17" s="25"/>
      <c r="C17" s="25"/>
      <c r="D17" s="25"/>
      <c r="E17" s="25"/>
      <c r="F17" s="25"/>
      <c r="G17" s="25">
        <f t="shared" si="0"/>
        <v>0</v>
      </c>
    </row>
    <row r="18" spans="1:7" x14ac:dyDescent="0.2">
      <c r="A18" s="7" t="s">
        <v>21</v>
      </c>
      <c r="B18" s="25"/>
      <c r="C18" s="25"/>
      <c r="D18" s="25"/>
      <c r="E18" s="25"/>
      <c r="F18" s="25"/>
      <c r="G18" s="25">
        <f t="shared" si="0"/>
        <v>0</v>
      </c>
    </row>
    <row r="19" spans="1:7" x14ac:dyDescent="0.2">
      <c r="A19" s="7" t="s">
        <v>22</v>
      </c>
      <c r="B19" s="25">
        <v>0</v>
      </c>
      <c r="C19" s="25">
        <v>2332110.39</v>
      </c>
      <c r="D19" s="25">
        <v>2332110.39</v>
      </c>
      <c r="E19" s="25">
        <v>2332110.39</v>
      </c>
      <c r="F19" s="25">
        <v>2332110.39</v>
      </c>
      <c r="G19" s="25">
        <f t="shared" si="0"/>
        <v>2332110.39</v>
      </c>
    </row>
    <row r="20" spans="1:7" x14ac:dyDescent="0.2">
      <c r="A20" s="7" t="s">
        <v>23</v>
      </c>
      <c r="B20" s="25"/>
      <c r="C20" s="25"/>
      <c r="D20" s="25"/>
      <c r="E20" s="25"/>
      <c r="F20" s="25"/>
      <c r="G20" s="25">
        <f t="shared" si="0"/>
        <v>0</v>
      </c>
    </row>
    <row r="21" spans="1:7" x14ac:dyDescent="0.2">
      <c r="A21" s="7" t="s">
        <v>24</v>
      </c>
      <c r="B21" s="25"/>
      <c r="C21" s="25"/>
      <c r="D21" s="25"/>
      <c r="E21" s="25"/>
      <c r="F21" s="25"/>
      <c r="G21" s="25">
        <f t="shared" si="0"/>
        <v>0</v>
      </c>
    </row>
    <row r="22" spans="1:7" x14ac:dyDescent="0.2">
      <c r="A22" s="7" t="s">
        <v>25</v>
      </c>
      <c r="B22" s="25">
        <v>4266180.12</v>
      </c>
      <c r="C22" s="25">
        <v>-1919968.5500000003</v>
      </c>
      <c r="D22" s="25">
        <v>2346211.5699999998</v>
      </c>
      <c r="E22" s="25">
        <v>2346211.5699999998</v>
      </c>
      <c r="F22" s="25">
        <v>2346211.5699999998</v>
      </c>
      <c r="G22" s="25">
        <f t="shared" si="0"/>
        <v>-1919968.5500000003</v>
      </c>
    </row>
    <row r="23" spans="1:7" x14ac:dyDescent="0.2">
      <c r="A23" s="7" t="s">
        <v>26</v>
      </c>
      <c r="B23" s="25">
        <v>5603251.29</v>
      </c>
      <c r="C23" s="25">
        <v>-2475317.29</v>
      </c>
      <c r="D23" s="25">
        <v>3127934</v>
      </c>
      <c r="E23" s="25">
        <v>3127934</v>
      </c>
      <c r="F23" s="25">
        <v>3127934</v>
      </c>
      <c r="G23" s="25">
        <f t="shared" si="0"/>
        <v>-2475317.29</v>
      </c>
    </row>
    <row r="24" spans="1:7" x14ac:dyDescent="0.2">
      <c r="A24" s="7" t="s">
        <v>27</v>
      </c>
      <c r="B24" s="25"/>
      <c r="C24" s="25"/>
      <c r="D24" s="25"/>
      <c r="E24" s="25"/>
      <c r="F24" s="25"/>
      <c r="G24" s="25">
        <f t="shared" si="0"/>
        <v>0</v>
      </c>
    </row>
    <row r="25" spans="1:7" x14ac:dyDescent="0.2">
      <c r="A25" s="6" t="s">
        <v>28</v>
      </c>
      <c r="B25" s="25">
        <f>SUM(B26:B30)</f>
        <v>1802988.15</v>
      </c>
      <c r="C25" s="25">
        <f t="shared" ref="C25:F25" si="2">SUM(C26:C30)</f>
        <v>153752.74000000005</v>
      </c>
      <c r="D25" s="25">
        <f t="shared" si="2"/>
        <v>1956740.8900000001</v>
      </c>
      <c r="E25" s="25">
        <f t="shared" si="2"/>
        <v>1956740.8900000001</v>
      </c>
      <c r="F25" s="25">
        <f t="shared" si="2"/>
        <v>1956740.8900000001</v>
      </c>
      <c r="G25" s="25">
        <f t="shared" si="0"/>
        <v>153752.74000000022</v>
      </c>
    </row>
    <row r="26" spans="1:7" x14ac:dyDescent="0.2">
      <c r="A26" s="7" t="s">
        <v>29</v>
      </c>
      <c r="B26" s="25">
        <v>11269.87</v>
      </c>
      <c r="C26" s="25">
        <v>2505.17</v>
      </c>
      <c r="D26" s="25">
        <v>13775.04</v>
      </c>
      <c r="E26" s="25">
        <v>13775.04</v>
      </c>
      <c r="F26" s="25">
        <v>13775.04</v>
      </c>
      <c r="G26" s="25">
        <f t="shared" si="0"/>
        <v>2505.17</v>
      </c>
    </row>
    <row r="27" spans="1:7" x14ac:dyDescent="0.2">
      <c r="A27" s="7" t="s">
        <v>30</v>
      </c>
      <c r="B27" s="25">
        <v>0</v>
      </c>
      <c r="C27" s="25">
        <v>166160.17000000001</v>
      </c>
      <c r="D27" s="25">
        <v>166160.17000000001</v>
      </c>
      <c r="E27" s="25">
        <v>166160.17000000001</v>
      </c>
      <c r="F27" s="25">
        <v>166160.17000000001</v>
      </c>
      <c r="G27" s="25">
        <f t="shared" si="0"/>
        <v>166160.17000000001</v>
      </c>
    </row>
    <row r="28" spans="1:7" x14ac:dyDescent="0.2">
      <c r="A28" s="7" t="s">
        <v>31</v>
      </c>
      <c r="B28" s="25">
        <v>951671.34</v>
      </c>
      <c r="C28" s="25">
        <v>63336.020000000019</v>
      </c>
      <c r="D28" s="25">
        <v>1015007.36</v>
      </c>
      <c r="E28" s="25">
        <v>1015007.36</v>
      </c>
      <c r="F28" s="25">
        <v>1015007.36</v>
      </c>
      <c r="G28" s="25">
        <f t="shared" si="0"/>
        <v>63336.020000000019</v>
      </c>
    </row>
    <row r="29" spans="1:7" x14ac:dyDescent="0.2">
      <c r="A29" s="7" t="s">
        <v>32</v>
      </c>
      <c r="B29" s="25"/>
      <c r="C29" s="25"/>
      <c r="D29" s="25"/>
      <c r="E29" s="25"/>
      <c r="F29" s="25"/>
      <c r="G29" s="25">
        <f t="shared" si="0"/>
        <v>0</v>
      </c>
    </row>
    <row r="30" spans="1:7" x14ac:dyDescent="0.2">
      <c r="A30" s="7" t="s">
        <v>33</v>
      </c>
      <c r="B30" s="25">
        <v>840046.94</v>
      </c>
      <c r="C30" s="25">
        <v>-78248.62</v>
      </c>
      <c r="D30" s="25">
        <v>761798.32</v>
      </c>
      <c r="E30" s="25">
        <v>761798.32</v>
      </c>
      <c r="F30" s="25">
        <v>761798.32</v>
      </c>
      <c r="G30" s="25">
        <f t="shared" si="0"/>
        <v>-78248.62</v>
      </c>
    </row>
    <row r="31" spans="1:7" x14ac:dyDescent="0.2">
      <c r="A31" s="6" t="s">
        <v>34</v>
      </c>
      <c r="B31" s="25"/>
      <c r="C31" s="25"/>
      <c r="D31" s="25"/>
      <c r="E31" s="25"/>
      <c r="F31" s="25"/>
      <c r="G31" s="25">
        <f t="shared" si="0"/>
        <v>0</v>
      </c>
    </row>
    <row r="32" spans="1:7" x14ac:dyDescent="0.2">
      <c r="A32" s="6" t="s">
        <v>35</v>
      </c>
      <c r="B32" s="25">
        <f>SUM(B33)</f>
        <v>0</v>
      </c>
      <c r="C32" s="25">
        <f t="shared" ref="C32:F32" si="3">SUM(C33)</f>
        <v>0</v>
      </c>
      <c r="D32" s="25">
        <f t="shared" si="3"/>
        <v>0</v>
      </c>
      <c r="E32" s="25">
        <f t="shared" si="3"/>
        <v>0</v>
      </c>
      <c r="F32" s="25">
        <f t="shared" si="3"/>
        <v>0</v>
      </c>
      <c r="G32" s="25">
        <f t="shared" si="0"/>
        <v>0</v>
      </c>
    </row>
    <row r="33" spans="1:7" x14ac:dyDescent="0.2">
      <c r="A33" s="7" t="s">
        <v>36</v>
      </c>
      <c r="B33" s="25"/>
      <c r="C33" s="25"/>
      <c r="D33" s="25"/>
      <c r="E33" s="25"/>
      <c r="F33" s="25"/>
      <c r="G33" s="25">
        <f t="shared" si="0"/>
        <v>0</v>
      </c>
    </row>
    <row r="34" spans="1:7" x14ac:dyDescent="0.2">
      <c r="A34" s="6" t="s">
        <v>37</v>
      </c>
      <c r="B34" s="25">
        <f>SUM(B35:B36)</f>
        <v>0</v>
      </c>
      <c r="C34" s="25">
        <f t="shared" ref="C34:F34" si="4">SUM(C35:C36)</f>
        <v>100000</v>
      </c>
      <c r="D34" s="25">
        <f t="shared" si="4"/>
        <v>100000</v>
      </c>
      <c r="E34" s="25">
        <f t="shared" si="4"/>
        <v>100000</v>
      </c>
      <c r="F34" s="25">
        <f t="shared" si="4"/>
        <v>100000</v>
      </c>
      <c r="G34" s="25">
        <f t="shared" si="0"/>
        <v>100000</v>
      </c>
    </row>
    <row r="35" spans="1:7" x14ac:dyDescent="0.2">
      <c r="A35" s="7" t="s">
        <v>38</v>
      </c>
      <c r="B35" s="25"/>
      <c r="C35" s="25"/>
      <c r="D35" s="25"/>
      <c r="E35" s="25"/>
      <c r="F35" s="25"/>
      <c r="G35" s="25">
        <f t="shared" si="0"/>
        <v>0</v>
      </c>
    </row>
    <row r="36" spans="1:7" x14ac:dyDescent="0.2">
      <c r="A36" s="7" t="s">
        <v>39</v>
      </c>
      <c r="B36" s="25">
        <v>0</v>
      </c>
      <c r="C36" s="25">
        <v>100000</v>
      </c>
      <c r="D36" s="25">
        <v>100000</v>
      </c>
      <c r="E36" s="25">
        <v>100000</v>
      </c>
      <c r="F36" s="25">
        <v>100000</v>
      </c>
      <c r="G36" s="25">
        <f t="shared" si="0"/>
        <v>100000</v>
      </c>
    </row>
    <row r="37" spans="1:7" x14ac:dyDescent="0.2">
      <c r="A37" s="4" t="s">
        <v>40</v>
      </c>
      <c r="B37" s="26">
        <f>SUM(B6:B13)+B25+B31+B32+B34</f>
        <v>106707669.06000002</v>
      </c>
      <c r="C37" s="26">
        <f>SUM(C6:C13)+C25+C31+C32+C34</f>
        <v>12843552.989999996</v>
      </c>
      <c r="D37" s="26">
        <f>SUM(D6:D13)+D25+D31+D32+D34</f>
        <v>119551222.04999998</v>
      </c>
      <c r="E37" s="26">
        <f>SUM(E6:E13)+E25+E31+E32+E34</f>
        <v>120305857.34999998</v>
      </c>
      <c r="F37" s="26">
        <f>SUM(F6:F13)+F25+F31+F32+F34</f>
        <v>120305857.34999998</v>
      </c>
      <c r="G37" s="26">
        <f t="shared" si="0"/>
        <v>13598188.289999962</v>
      </c>
    </row>
    <row r="38" spans="1:7" x14ac:dyDescent="0.2">
      <c r="A38" s="4" t="s">
        <v>41</v>
      </c>
      <c r="B38" s="27"/>
      <c r="C38" s="27"/>
      <c r="D38" s="27"/>
      <c r="E38" s="27"/>
      <c r="F38" s="27"/>
      <c r="G38" s="25"/>
    </row>
    <row r="39" spans="1:7" ht="5.0999999999999996" customHeight="1" x14ac:dyDescent="0.2">
      <c r="A39" s="8"/>
      <c r="B39" s="25"/>
      <c r="C39" s="25"/>
      <c r="D39" s="25"/>
      <c r="E39" s="25"/>
      <c r="F39" s="25"/>
      <c r="G39" s="25"/>
    </row>
    <row r="40" spans="1:7" x14ac:dyDescent="0.2">
      <c r="A40" s="4" t="s">
        <v>42</v>
      </c>
      <c r="B40" s="25"/>
      <c r="C40" s="25"/>
      <c r="D40" s="25"/>
      <c r="E40" s="25"/>
      <c r="F40" s="25"/>
      <c r="G40" s="25"/>
    </row>
    <row r="41" spans="1:7" x14ac:dyDescent="0.2">
      <c r="A41" s="6" t="s">
        <v>43</v>
      </c>
      <c r="B41" s="25">
        <f>SUM(B42:B49)</f>
        <v>83576972.159999996</v>
      </c>
      <c r="C41" s="25">
        <f t="shared" ref="C41:F41" si="5">SUM(C42:C49)</f>
        <v>5671084.049999997</v>
      </c>
      <c r="D41" s="25">
        <f t="shared" si="5"/>
        <v>89248056.210000008</v>
      </c>
      <c r="E41" s="25">
        <f t="shared" si="5"/>
        <v>91303909.140000001</v>
      </c>
      <c r="F41" s="25">
        <f t="shared" si="5"/>
        <v>91303909.140000001</v>
      </c>
      <c r="G41" s="25">
        <f t="shared" ref="G41:G70" si="6">F41-B41</f>
        <v>7726936.9800000042</v>
      </c>
    </row>
    <row r="42" spans="1:7" x14ac:dyDescent="0.2">
      <c r="A42" s="7" t="s">
        <v>44</v>
      </c>
      <c r="B42" s="25"/>
      <c r="C42" s="25"/>
      <c r="D42" s="25"/>
      <c r="E42" s="25"/>
      <c r="F42" s="25"/>
      <c r="G42" s="25">
        <f t="shared" si="6"/>
        <v>0</v>
      </c>
    </row>
    <row r="43" spans="1:7" x14ac:dyDescent="0.2">
      <c r="A43" s="7" t="s">
        <v>45</v>
      </c>
      <c r="B43" s="25"/>
      <c r="C43" s="25"/>
      <c r="D43" s="25"/>
      <c r="E43" s="25"/>
      <c r="F43" s="25"/>
      <c r="G43" s="25">
        <f t="shared" si="6"/>
        <v>0</v>
      </c>
    </row>
    <row r="44" spans="1:7" x14ac:dyDescent="0.2">
      <c r="A44" s="7" t="s">
        <v>46</v>
      </c>
      <c r="B44" s="25">
        <v>40784206.32</v>
      </c>
      <c r="C44" s="25">
        <f>+D44-B44</f>
        <v>2640790.8900000006</v>
      </c>
      <c r="D44" s="25">
        <v>43424997.210000001</v>
      </c>
      <c r="E44" s="25">
        <f>44480130.38+557615.05+135448.16</f>
        <v>45173193.589999996</v>
      </c>
      <c r="F44" s="25">
        <f>44480130.38+557615.05+135448.16</f>
        <v>45173193.589999996</v>
      </c>
      <c r="G44" s="25">
        <f t="shared" si="6"/>
        <v>4388987.2699999958</v>
      </c>
    </row>
    <row r="45" spans="1:7" ht="45" x14ac:dyDescent="0.2">
      <c r="A45" s="9" t="s">
        <v>47</v>
      </c>
      <c r="B45" s="25">
        <v>42792765.840000004</v>
      </c>
      <c r="C45" s="25">
        <f>+D45-B45</f>
        <v>3030293.1599999964</v>
      </c>
      <c r="D45" s="25">
        <v>45823059</v>
      </c>
      <c r="E45" s="25">
        <f>45967141.34+163574.21</f>
        <v>46130715.550000004</v>
      </c>
      <c r="F45" s="25">
        <f>45967141.34+163574.21</f>
        <v>46130715.550000004</v>
      </c>
      <c r="G45" s="25">
        <f t="shared" si="6"/>
        <v>3337949.7100000009</v>
      </c>
    </row>
    <row r="46" spans="1:7" x14ac:dyDescent="0.2">
      <c r="A46" s="7" t="s">
        <v>48</v>
      </c>
      <c r="B46" s="25"/>
      <c r="C46" s="25"/>
      <c r="D46" s="25"/>
      <c r="E46" s="25"/>
      <c r="F46" s="25"/>
      <c r="G46" s="25">
        <f t="shared" si="6"/>
        <v>0</v>
      </c>
    </row>
    <row r="47" spans="1:7" x14ac:dyDescent="0.2">
      <c r="A47" s="7" t="s">
        <v>49</v>
      </c>
      <c r="B47" s="25"/>
      <c r="C47" s="25"/>
      <c r="D47" s="25"/>
      <c r="E47" s="25"/>
      <c r="F47" s="25"/>
      <c r="G47" s="25">
        <f t="shared" si="6"/>
        <v>0</v>
      </c>
    </row>
    <row r="48" spans="1:7" x14ac:dyDescent="0.2">
      <c r="A48" s="7" t="s">
        <v>50</v>
      </c>
      <c r="B48" s="25"/>
      <c r="C48" s="25"/>
      <c r="D48" s="25"/>
      <c r="E48" s="25"/>
      <c r="F48" s="25"/>
      <c r="G48" s="25">
        <f t="shared" si="6"/>
        <v>0</v>
      </c>
    </row>
    <row r="49" spans="1:7" x14ac:dyDescent="0.2">
      <c r="A49" s="7" t="s">
        <v>51</v>
      </c>
      <c r="B49" s="25"/>
      <c r="C49" s="25"/>
      <c r="D49" s="25"/>
      <c r="E49" s="25"/>
      <c r="F49" s="25"/>
      <c r="G49" s="25">
        <f t="shared" si="6"/>
        <v>0</v>
      </c>
    </row>
    <row r="50" spans="1:7" x14ac:dyDescent="0.2">
      <c r="A50" s="6" t="s">
        <v>52</v>
      </c>
      <c r="B50" s="25">
        <f>SUM(B51:B54)</f>
        <v>17759294.760000002</v>
      </c>
      <c r="C50" s="25">
        <f t="shared" ref="C50:F50" si="7">SUM(C51:C54)</f>
        <v>46866492.319999993</v>
      </c>
      <c r="D50" s="25">
        <f t="shared" si="7"/>
        <v>64625787.079999998</v>
      </c>
      <c r="E50" s="25">
        <f t="shared" si="7"/>
        <v>54744059.369999997</v>
      </c>
      <c r="F50" s="25">
        <f t="shared" si="7"/>
        <v>53565500.619999997</v>
      </c>
      <c r="G50" s="25">
        <f t="shared" si="6"/>
        <v>35806205.859999999</v>
      </c>
    </row>
    <row r="51" spans="1:7" x14ac:dyDescent="0.2">
      <c r="A51" s="7" t="s">
        <v>53</v>
      </c>
      <c r="B51" s="25"/>
      <c r="C51" s="25"/>
      <c r="D51" s="25"/>
      <c r="E51" s="25"/>
      <c r="F51" s="25"/>
      <c r="G51" s="25">
        <f t="shared" si="6"/>
        <v>0</v>
      </c>
    </row>
    <row r="52" spans="1:7" x14ac:dyDescent="0.2">
      <c r="A52" s="7" t="s">
        <v>54</v>
      </c>
      <c r="B52" s="25"/>
      <c r="C52" s="25"/>
      <c r="D52" s="25"/>
      <c r="E52" s="25"/>
      <c r="F52" s="25"/>
      <c r="G52" s="25">
        <f t="shared" si="6"/>
        <v>0</v>
      </c>
    </row>
    <row r="53" spans="1:7" x14ac:dyDescent="0.2">
      <c r="A53" s="7" t="s">
        <v>55</v>
      </c>
      <c r="B53" s="25">
        <v>17759294.760000002</v>
      </c>
      <c r="C53" s="25">
        <f>+D53-B53</f>
        <v>46866492.319999993</v>
      </c>
      <c r="D53" s="25">
        <v>64625787.079999998</v>
      </c>
      <c r="E53" s="25">
        <f>54744005.79+53.58</f>
        <v>54744059.369999997</v>
      </c>
      <c r="F53" s="25">
        <f>53565447.04+53.58</f>
        <v>53565500.619999997</v>
      </c>
      <c r="G53" s="25">
        <f t="shared" si="6"/>
        <v>35806205.859999999</v>
      </c>
    </row>
    <row r="54" spans="1:7" x14ac:dyDescent="0.2">
      <c r="A54" s="7" t="s">
        <v>56</v>
      </c>
      <c r="B54" s="25"/>
      <c r="C54" s="25"/>
      <c r="D54" s="25"/>
      <c r="E54" s="25"/>
      <c r="F54" s="25"/>
      <c r="G54" s="25">
        <f t="shared" si="6"/>
        <v>0</v>
      </c>
    </row>
    <row r="55" spans="1:7" x14ac:dyDescent="0.2">
      <c r="A55" s="6" t="s">
        <v>57</v>
      </c>
      <c r="B55" s="25">
        <f>SUM(B56:B57)</f>
        <v>0</v>
      </c>
      <c r="C55" s="25">
        <f t="shared" ref="C55:F55" si="8">SUM(C56:C57)</f>
        <v>0</v>
      </c>
      <c r="D55" s="25">
        <f t="shared" si="8"/>
        <v>0</v>
      </c>
      <c r="E55" s="25">
        <f t="shared" si="8"/>
        <v>0</v>
      </c>
      <c r="F55" s="25">
        <f t="shared" si="8"/>
        <v>0</v>
      </c>
      <c r="G55" s="25">
        <f t="shared" si="6"/>
        <v>0</v>
      </c>
    </row>
    <row r="56" spans="1:7" x14ac:dyDescent="0.2">
      <c r="A56" s="7" t="s">
        <v>58</v>
      </c>
      <c r="B56" s="25"/>
      <c r="C56" s="25"/>
      <c r="D56" s="25"/>
      <c r="E56" s="25"/>
      <c r="F56" s="25"/>
      <c r="G56" s="25">
        <f t="shared" si="6"/>
        <v>0</v>
      </c>
    </row>
    <row r="57" spans="1:7" x14ac:dyDescent="0.2">
      <c r="A57" s="7" t="s">
        <v>59</v>
      </c>
      <c r="B57" s="25"/>
      <c r="C57" s="25"/>
      <c r="D57" s="25"/>
      <c r="E57" s="25"/>
      <c r="F57" s="25"/>
      <c r="G57" s="25">
        <f t="shared" si="6"/>
        <v>0</v>
      </c>
    </row>
    <row r="58" spans="1:7" x14ac:dyDescent="0.2">
      <c r="A58" s="6" t="s">
        <v>60</v>
      </c>
      <c r="B58" s="25"/>
      <c r="C58" s="25"/>
      <c r="D58" s="25"/>
      <c r="E58" s="25"/>
      <c r="F58" s="25"/>
      <c r="G58" s="25">
        <f t="shared" si="6"/>
        <v>0</v>
      </c>
    </row>
    <row r="59" spans="1:7" x14ac:dyDescent="0.2">
      <c r="A59" s="6" t="s">
        <v>61</v>
      </c>
      <c r="B59" s="25"/>
      <c r="C59" s="25"/>
      <c r="D59" s="25"/>
      <c r="E59" s="25"/>
      <c r="F59" s="25"/>
      <c r="G59" s="25">
        <f t="shared" si="6"/>
        <v>0</v>
      </c>
    </row>
    <row r="60" spans="1:7" x14ac:dyDescent="0.2">
      <c r="A60" s="4" t="s">
        <v>62</v>
      </c>
      <c r="B60" s="26">
        <f>B41+B50+B55+B58+B59</f>
        <v>101336266.92</v>
      </c>
      <c r="C60" s="26">
        <f>C41+C50+C55+C58+C59</f>
        <v>52537576.36999999</v>
      </c>
      <c r="D60" s="26">
        <f>D41+D50+D55+D58+D59</f>
        <v>153873843.29000002</v>
      </c>
      <c r="E60" s="26">
        <f>E41+E50+E55+E58+E59</f>
        <v>146047968.50999999</v>
      </c>
      <c r="F60" s="26">
        <f>F41+F50+F55+F58+F59</f>
        <v>144869409.75999999</v>
      </c>
      <c r="G60" s="26">
        <f t="shared" si="6"/>
        <v>43533142.839999989</v>
      </c>
    </row>
    <row r="61" spans="1:7" ht="5.0999999999999996" customHeight="1" x14ac:dyDescent="0.2">
      <c r="A61" s="8"/>
      <c r="B61" s="25"/>
      <c r="C61" s="25"/>
      <c r="D61" s="25"/>
      <c r="E61" s="25"/>
      <c r="F61" s="25"/>
      <c r="G61" s="25"/>
    </row>
    <row r="62" spans="1:7" x14ac:dyDescent="0.2">
      <c r="A62" s="4" t="s">
        <v>63</v>
      </c>
      <c r="B62" s="26">
        <f>SUM(B63)</f>
        <v>3500000</v>
      </c>
      <c r="C62" s="26">
        <f t="shared" ref="C62:F62" si="9">SUM(C63)</f>
        <v>0</v>
      </c>
      <c r="D62" s="26">
        <f t="shared" si="9"/>
        <v>0</v>
      </c>
      <c r="E62" s="26">
        <f t="shared" si="9"/>
        <v>0</v>
      </c>
      <c r="F62" s="26">
        <f t="shared" si="9"/>
        <v>0</v>
      </c>
      <c r="G62" s="26">
        <f t="shared" si="6"/>
        <v>-3500000</v>
      </c>
    </row>
    <row r="63" spans="1:7" x14ac:dyDescent="0.2">
      <c r="A63" s="6" t="s">
        <v>64</v>
      </c>
      <c r="B63" s="25">
        <v>3500000</v>
      </c>
      <c r="C63" s="25"/>
      <c r="D63" s="25">
        <v>0</v>
      </c>
      <c r="E63" s="25">
        <v>0</v>
      </c>
      <c r="F63" s="25">
        <v>0</v>
      </c>
      <c r="G63" s="25">
        <f t="shared" si="6"/>
        <v>-3500000</v>
      </c>
    </row>
    <row r="64" spans="1:7" ht="5.0999999999999996" customHeight="1" x14ac:dyDescent="0.2">
      <c r="A64" s="8"/>
      <c r="B64" s="25"/>
      <c r="C64" s="25"/>
      <c r="D64" s="25"/>
      <c r="E64" s="25"/>
      <c r="F64" s="25"/>
      <c r="G64" s="25"/>
    </row>
    <row r="65" spans="1:7" x14ac:dyDescent="0.2">
      <c r="A65" s="4" t="s">
        <v>65</v>
      </c>
      <c r="B65" s="26">
        <f>B37+B60+B62</f>
        <v>211543935.98000002</v>
      </c>
      <c r="C65" s="26">
        <f>C37+C60+C62</f>
        <v>65381129.359999985</v>
      </c>
      <c r="D65" s="26">
        <f>D37+D60+D62</f>
        <v>273425065.34000003</v>
      </c>
      <c r="E65" s="26">
        <f>E37+E60+E62</f>
        <v>266353825.85999995</v>
      </c>
      <c r="F65" s="26">
        <f>F37+F60+F62</f>
        <v>265175267.10999995</v>
      </c>
      <c r="G65" s="26">
        <f t="shared" si="6"/>
        <v>53631331.129999936</v>
      </c>
    </row>
    <row r="66" spans="1:7" ht="5.0999999999999996" customHeight="1" x14ac:dyDescent="0.2">
      <c r="A66" s="8"/>
      <c r="B66" s="25"/>
      <c r="C66" s="25"/>
      <c r="D66" s="25"/>
      <c r="E66" s="25"/>
      <c r="F66" s="25"/>
      <c r="G66" s="25"/>
    </row>
    <row r="67" spans="1:7" x14ac:dyDescent="0.2">
      <c r="A67" s="4" t="s">
        <v>66</v>
      </c>
      <c r="B67" s="25"/>
      <c r="C67" s="25"/>
      <c r="D67" s="25"/>
      <c r="E67" s="25"/>
      <c r="F67" s="25"/>
      <c r="G67" s="25">
        <f t="shared" si="6"/>
        <v>0</v>
      </c>
    </row>
    <row r="68" spans="1:7" x14ac:dyDescent="0.2">
      <c r="A68" s="6" t="s">
        <v>67</v>
      </c>
      <c r="B68" s="25">
        <v>3500000</v>
      </c>
      <c r="C68" s="25">
        <v>0</v>
      </c>
      <c r="D68" s="25">
        <v>0</v>
      </c>
      <c r="E68" s="25">
        <v>0</v>
      </c>
      <c r="F68" s="25">
        <v>0</v>
      </c>
      <c r="G68" s="25">
        <f t="shared" si="6"/>
        <v>-3500000</v>
      </c>
    </row>
    <row r="69" spans="1:7" x14ac:dyDescent="0.2">
      <c r="A69" s="6" t="s">
        <v>68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f t="shared" si="6"/>
        <v>0</v>
      </c>
    </row>
    <row r="70" spans="1:7" x14ac:dyDescent="0.2">
      <c r="A70" s="10" t="s">
        <v>69</v>
      </c>
      <c r="B70" s="26">
        <f>B68+B69</f>
        <v>3500000</v>
      </c>
      <c r="C70" s="26">
        <f t="shared" ref="C70:F70" si="10">C68+C69</f>
        <v>0</v>
      </c>
      <c r="D70" s="26">
        <f t="shared" si="10"/>
        <v>0</v>
      </c>
      <c r="E70" s="26">
        <f t="shared" si="10"/>
        <v>0</v>
      </c>
      <c r="F70" s="26">
        <f t="shared" si="10"/>
        <v>0</v>
      </c>
      <c r="G70" s="26">
        <f t="shared" si="6"/>
        <v>-3500000</v>
      </c>
    </row>
    <row r="71" spans="1:7" ht="5.0999999999999996" customHeight="1" x14ac:dyDescent="0.2">
      <c r="A71" s="11"/>
      <c r="B71" s="12"/>
      <c r="C71" s="12"/>
      <c r="D71" s="12"/>
      <c r="E71" s="12"/>
      <c r="F71" s="12"/>
      <c r="G71" s="12"/>
    </row>
  </sheetData>
  <autoFilter ref="A3:G71"/>
  <mergeCells count="2">
    <mergeCell ref="A1:G1"/>
    <mergeCell ref="B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2018-02-07T21:36:38Z</cp:lastPrinted>
  <dcterms:created xsi:type="dcterms:W3CDTF">2017-01-11T17:22:08Z</dcterms:created>
  <dcterms:modified xsi:type="dcterms:W3CDTF">2018-02-07T21:36:47Z</dcterms:modified>
</cp:coreProperties>
</file>